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13_ncr:1_{0FA6CA95-22D6-450C-B13E-78CF917CF92C}" xr6:coauthVersionLast="47" xr6:coauthVersionMax="47" xr10:uidLastSave="{00000000-0000-0000-0000-000000000000}"/>
  <bookViews>
    <workbookView xWindow="-108" yWindow="-108" windowWidth="23256" windowHeight="12576" xr2:uid="{BABF06FB-5B8E-4CED-8209-2AFA1AEFEF98}"/>
  </bookViews>
  <sheets>
    <sheet name="Sheet1" sheetId="1" r:id="rId1"/>
    <sheet name="Sheet3" sheetId="3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B6" i="1"/>
  <c r="E13" i="1" l="1"/>
  <c r="C15" i="1"/>
  <c r="D8" i="1"/>
  <c r="D14" i="1"/>
  <c r="E14" i="1"/>
  <c r="E9" i="1"/>
  <c r="E8" i="1"/>
  <c r="C6" i="1"/>
  <c r="E6" i="1" s="1"/>
  <c r="B69" i="3"/>
  <c r="B42" i="3"/>
  <c r="B34" i="3"/>
  <c r="B18" i="3"/>
  <c r="C12" i="2" l="1"/>
  <c r="C10" i="2"/>
  <c r="C5" i="2"/>
  <c r="C25" i="1" l="1"/>
  <c r="B25" i="1" l="1"/>
  <c r="E7" i="1"/>
  <c r="D7" i="1"/>
  <c r="D9" i="1" l="1"/>
  <c r="D15" i="1"/>
  <c r="D13" i="1"/>
  <c r="E15" i="1"/>
  <c r="C17" i="1"/>
  <c r="C11" i="1"/>
  <c r="D5" i="1"/>
  <c r="E5" i="1"/>
  <c r="C19" i="1" l="1"/>
  <c r="B17" i="1"/>
  <c r="B11" i="1"/>
  <c r="D6" i="1"/>
  <c r="D11" i="1" s="1"/>
  <c r="E11" i="1" l="1"/>
  <c r="E17" i="1"/>
  <c r="B19" i="1"/>
  <c r="D17" i="1"/>
</calcChain>
</file>

<file path=xl/sharedStrings.xml><?xml version="1.0" encoding="utf-8"?>
<sst xmlns="http://schemas.openxmlformats.org/spreadsheetml/2006/main" count="111" uniqueCount="108">
  <si>
    <t>Revenue</t>
  </si>
  <si>
    <t>YTD Actual</t>
  </si>
  <si>
    <t>Full Yr Plan</t>
  </si>
  <si>
    <t>% Used</t>
  </si>
  <si>
    <t>RE Taxes</t>
  </si>
  <si>
    <t>Variance</t>
  </si>
  <si>
    <t>Other Revenue</t>
  </si>
  <si>
    <t>Total</t>
  </si>
  <si>
    <t>Debt Service</t>
  </si>
  <si>
    <t>Net Income/Loss</t>
  </si>
  <si>
    <t>Expenses</t>
  </si>
  <si>
    <t>Bank Balance</t>
  </si>
  <si>
    <t>TAN</t>
  </si>
  <si>
    <t>Emelin Revenue</t>
  </si>
  <si>
    <t>Donations</t>
  </si>
  <si>
    <t>Daily Operating</t>
  </si>
  <si>
    <t>Bank Reconciliation</t>
  </si>
  <si>
    <t>Beginning Reconciled Balance</t>
  </si>
  <si>
    <t>Add Income</t>
  </si>
  <si>
    <t>Subtract Expense</t>
  </si>
  <si>
    <t>Ending Balance</t>
  </si>
  <si>
    <t>Per Bank Recs</t>
  </si>
  <si>
    <t>Payroll Account</t>
  </si>
  <si>
    <t>Difference</t>
  </si>
  <si>
    <t>Total Per Bank Recs</t>
  </si>
  <si>
    <t>October</t>
  </si>
  <si>
    <t>NYS Retirement</t>
  </si>
  <si>
    <t xml:space="preserve">  Ordinary Income/Expense  </t>
  </si>
  <si>
    <t xml:space="preserve">  Income  </t>
  </si>
  <si>
    <t xml:space="preserve">  1001 Village of Mamaroneck Oper  </t>
  </si>
  <si>
    <t xml:space="preserve">  2082 Fines  </t>
  </si>
  <si>
    <t xml:space="preserve">  2083 Over and Short  </t>
  </si>
  <si>
    <t xml:space="preserve">  2084 Lost and Paid  </t>
  </si>
  <si>
    <t xml:space="preserve">  2401 Interest  </t>
  </si>
  <si>
    <t xml:space="preserve">  2410 Hall Rental  </t>
  </si>
  <si>
    <t xml:space="preserve">  2416 Book Sale  </t>
  </si>
  <si>
    <t xml:space="preserve">  2703 Coffee Service  </t>
  </si>
  <si>
    <t xml:space="preserve">  2770 Other Receipts  </t>
  </si>
  <si>
    <t xml:space="preserve">  2780 Gifts and donation  </t>
  </si>
  <si>
    <t xml:space="preserve">  3001 State Aide  </t>
  </si>
  <si>
    <t xml:space="preserve">  Emelin Theatre  </t>
  </si>
  <si>
    <t xml:space="preserve">  TAN  </t>
  </si>
  <si>
    <t xml:space="preserve">  Total Income  </t>
  </si>
  <si>
    <t xml:space="preserve">  Expense  </t>
  </si>
  <si>
    <t xml:space="preserve">  5000 Certorari  </t>
  </si>
  <si>
    <t xml:space="preserve">  Overtime  </t>
  </si>
  <si>
    <t xml:space="preserve">  7100 Salaries - Other  </t>
  </si>
  <si>
    <t xml:space="preserve">  Total 7100 Salaries  </t>
  </si>
  <si>
    <t xml:space="preserve">  7401 Books Adult  </t>
  </si>
  <si>
    <t xml:space="preserve">  7416 Books S/O YA  </t>
  </si>
  <si>
    <t xml:space="preserve">  7401 Books Adult - Other  </t>
  </si>
  <si>
    <t xml:space="preserve">  Total 7401 Books Adult  </t>
  </si>
  <si>
    <t xml:space="preserve">  7406 Periodicals  </t>
  </si>
  <si>
    <t xml:space="preserve">  7407 Computer Software  </t>
  </si>
  <si>
    <t xml:space="preserve">  7408 AV Recording Adult  </t>
  </si>
  <si>
    <t xml:space="preserve">  7423 AV Recording YA  </t>
  </si>
  <si>
    <t xml:space="preserve">  7408 AV Recording Adult - Other  </t>
  </si>
  <si>
    <t xml:space="preserve">  Total 7408 AV Recording Adult  </t>
  </si>
  <si>
    <t xml:space="preserve">  7410 WLS/Team Logic  </t>
  </si>
  <si>
    <t xml:space="preserve">  7411 Professional Training  </t>
  </si>
  <si>
    <t xml:space="preserve">  7412 Programs  </t>
  </si>
  <si>
    <t xml:space="preserve">  7421 Programs Juv  </t>
  </si>
  <si>
    <t xml:space="preserve">  7424 Programs YA  </t>
  </si>
  <si>
    <t xml:space="preserve">  7425 Programs Adult  </t>
  </si>
  <si>
    <t xml:space="preserve">  7412 Programs - Other  </t>
  </si>
  <si>
    <t xml:space="preserve">  Total 7412 Programs  </t>
  </si>
  <si>
    <t xml:space="preserve">  7500 Fuel/Utilities  </t>
  </si>
  <si>
    <t xml:space="preserve">  7501 Building Maintenance  </t>
  </si>
  <si>
    <t xml:space="preserve">  7502 Contracts  </t>
  </si>
  <si>
    <t xml:space="preserve">  7600 Custodial Supplies  </t>
  </si>
  <si>
    <t xml:space="preserve">  7601 Supplies  </t>
  </si>
  <si>
    <t xml:space="preserve">  7602 Printing  </t>
  </si>
  <si>
    <t xml:space="preserve">  7603 Telephone  </t>
  </si>
  <si>
    <t xml:space="preserve">  7604 Postage  </t>
  </si>
  <si>
    <t xml:space="preserve">  7605 Professional Fees  </t>
  </si>
  <si>
    <t xml:space="preserve">  7606 Miscellanous  </t>
  </si>
  <si>
    <t xml:space="preserve">  7607 Taxes  </t>
  </si>
  <si>
    <t xml:space="preserve">  7608 Building Insurance  </t>
  </si>
  <si>
    <t xml:space="preserve">  7609 Election  </t>
  </si>
  <si>
    <t xml:space="preserve">  7612 Coffee Expenses  </t>
  </si>
  <si>
    <t xml:space="preserve">  7613 Marketing  </t>
  </si>
  <si>
    <t xml:space="preserve">  7614 Technology  </t>
  </si>
  <si>
    <t xml:space="preserve">  7615 Outreach  </t>
  </si>
  <si>
    <t xml:space="preserve">  7616 Donation Expense  </t>
  </si>
  <si>
    <t xml:space="preserve">  9010 NYS Retirement  </t>
  </si>
  <si>
    <t xml:space="preserve">  9030 Payroll Taxes  </t>
  </si>
  <si>
    <t xml:space="preserve">  9040 Workers' Compensation  </t>
  </si>
  <si>
    <t xml:space="preserve">  9055 Disability Insurance  </t>
  </si>
  <si>
    <t xml:space="preserve">  9060 Health Insurance  </t>
  </si>
  <si>
    <t xml:space="preserve">  9730 Bont Anticipation Note Int  </t>
  </si>
  <si>
    <t xml:space="preserve">  9731 Bond Anticipation Note Pri  </t>
  </si>
  <si>
    <t xml:space="preserve">  Payroll Expenses  </t>
  </si>
  <si>
    <t xml:space="preserve">  Total Expense  </t>
  </si>
  <si>
    <t xml:space="preserve">  Net Income  </t>
  </si>
  <si>
    <t>Old Journal Entries - Made in September 2023</t>
  </si>
  <si>
    <t>Payroll</t>
  </si>
  <si>
    <t>TAN Payment</t>
  </si>
  <si>
    <t>Appropriated Fund Transfer</t>
  </si>
  <si>
    <t>Daily Operations</t>
  </si>
  <si>
    <t>Library - Revenue &amp; Expenses - Actual Vs Plan - As of July 31, 2024</t>
  </si>
  <si>
    <t>Notes:</t>
  </si>
  <si>
    <t>Emelin is billed quarterly</t>
  </si>
  <si>
    <t>Revenue:</t>
  </si>
  <si>
    <t>Expense:</t>
  </si>
  <si>
    <t>Building Insurance ($48,047), Workmen's Comp ($11,374), J&amp;M Contract ($15,000) are one-time payments made in June</t>
  </si>
  <si>
    <t>State Aide ($5,596)  and Utica Dividend ($5,420) are one time receipts; received in July</t>
  </si>
  <si>
    <t>WLS ($20,000) half-year payment made in July</t>
  </si>
  <si>
    <t>Debt Service ($688,250 is due in August)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</si>
</sst>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mm/dd/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0" applyNumberFormat="1"/>
    <xf numFmtId="164" fontId="2" fillId="0" borderId="0" xfId="0" applyNumberFormat="1" applyFont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164" fontId="0" fillId="0" borderId="1" xfId="0" applyNumberFormat="1" applyBorder="1"/>
    <xf numFmtId="0" fontId="2" fillId="0" borderId="1" xfId="0" applyFont="1" applyBorder="1"/>
    <xf numFmtId="164" fontId="2" fillId="0" borderId="1" xfId="0" applyNumberFormat="1" applyFont="1" applyBorder="1"/>
    <xf numFmtId="9" fontId="2" fillId="0" borderId="1" xfId="2" applyFont="1" applyBorder="1"/>
    <xf numFmtId="164" fontId="1" fillId="0" borderId="1" xfId="1" applyNumberFormat="1" applyFont="1" applyBorder="1"/>
    <xf numFmtId="164" fontId="0" fillId="0" borderId="0" xfId="1" applyNumberFormat="1" applyFont="1"/>
    <xf numFmtId="164" fontId="2" fillId="0" borderId="0" xfId="1" applyNumberFormat="1" applyFont="1" applyAlignment="1">
      <alignment horizontal="right"/>
    </xf>
    <xf numFmtId="164" fontId="2" fillId="0" borderId="0" xfId="1" applyNumberFormat="1" applyFont="1" applyAlignment="1">
      <alignment horizontal="right" wrapText="1"/>
    </xf>
    <xf numFmtId="164" fontId="2" fillId="0" borderId="0" xfId="1" applyNumberFormat="1" applyFont="1"/>
    <xf numFmtId="165" fontId="2" fillId="0" borderId="0" xfId="0" quotePrefix="1" applyNumberFormat="1" applyFont="1"/>
    <xf numFmtId="2" fontId="0" fillId="0" borderId="0" xfId="0" applyNumberFormat="1"/>
    <xf numFmtId="0" fontId="2" fillId="0" borderId="0" xfId="0" applyFont="1" applyFill="1" applyBorder="1"/>
    <xf numFmtId="0" fontId="0" fillId="0" borderId="1" xfId="0" applyFont="1" applyBorder="1"/>
    <xf numFmtId="0" fontId="0" fillId="0" borderId="0" xfId="0" applyFont="1" applyFill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EC796-7E71-47C4-B9FB-0E007783DF91}">
  <dimension ref="A1:L34"/>
  <sheetViews>
    <sheetView tabSelected="1" workbookViewId="0">
      <selection activeCell="A26" sqref="A26"/>
    </sheetView>
  </sheetViews>
  <sheetFormatPr defaultRowHeight="14.4" x14ac:dyDescent="0.3"/>
  <cols>
    <col min="1" max="1" width="24.88671875" customWidth="1"/>
    <col min="2" max="2" width="14.33203125" customWidth="1"/>
    <col min="3" max="3" width="16.88671875" customWidth="1"/>
    <col min="4" max="4" width="17.6640625" bestFit="1" customWidth="1"/>
    <col min="5" max="5" width="16.77734375" customWidth="1"/>
    <col min="6" max="6" width="10.5546875" bestFit="1" customWidth="1"/>
    <col min="7" max="7" width="10" bestFit="1" customWidth="1"/>
    <col min="9" max="9" width="10" bestFit="1" customWidth="1"/>
    <col min="10" max="10" width="9.109375" bestFit="1" customWidth="1"/>
    <col min="12" max="12" width="10.5546875" bestFit="1" customWidth="1"/>
  </cols>
  <sheetData>
    <row r="1" spans="1:11" x14ac:dyDescent="0.3">
      <c r="A1" s="2" t="s">
        <v>99</v>
      </c>
    </row>
    <row r="3" spans="1:11" x14ac:dyDescent="0.3">
      <c r="B3" s="2" t="s">
        <v>1</v>
      </c>
      <c r="C3" s="2" t="s">
        <v>2</v>
      </c>
      <c r="D3" s="2" t="s">
        <v>5</v>
      </c>
      <c r="E3" s="2" t="s">
        <v>3</v>
      </c>
    </row>
    <row r="4" spans="1:11" x14ac:dyDescent="0.3">
      <c r="A4" s="2" t="s">
        <v>0</v>
      </c>
    </row>
    <row r="5" spans="1:11" x14ac:dyDescent="0.3">
      <c r="A5" s="5" t="s">
        <v>4</v>
      </c>
      <c r="B5" s="6">
        <v>1624816</v>
      </c>
      <c r="C5" s="6">
        <v>3249631</v>
      </c>
      <c r="D5" s="6">
        <f>+B5-C5</f>
        <v>-1624815</v>
      </c>
      <c r="E5" s="7">
        <f>+B5/C5</f>
        <v>0.50000015386362329</v>
      </c>
    </row>
    <row r="6" spans="1:11" x14ac:dyDescent="0.3">
      <c r="A6" s="5" t="s">
        <v>6</v>
      </c>
      <c r="B6" s="8">
        <f>585+295+7909+1218+505+11555+2169+5596</f>
        <v>29832</v>
      </c>
      <c r="C6" s="6">
        <f>2500+500+1250+1750+2000+250+750+5985</f>
        <v>14985</v>
      </c>
      <c r="D6" s="6">
        <f>+B6-C6</f>
        <v>14847</v>
      </c>
      <c r="E6" s="7">
        <f>+B6/C6</f>
        <v>1.9907907907907907</v>
      </c>
      <c r="I6" s="3"/>
    </row>
    <row r="7" spans="1:11" x14ac:dyDescent="0.3">
      <c r="A7" s="5" t="s">
        <v>13</v>
      </c>
      <c r="B7" s="8"/>
      <c r="C7" s="6">
        <v>23567</v>
      </c>
      <c r="D7" s="6">
        <f>+B7-C7</f>
        <v>-23567</v>
      </c>
      <c r="E7" s="7">
        <f>+B7/C7</f>
        <v>0</v>
      </c>
      <c r="I7" s="3"/>
    </row>
    <row r="8" spans="1:11" x14ac:dyDescent="0.3">
      <c r="A8" s="5" t="s">
        <v>97</v>
      </c>
      <c r="B8" s="8">
        <v>408778</v>
      </c>
      <c r="C8" s="6">
        <v>408778</v>
      </c>
      <c r="D8" s="6">
        <f>+B8-C8</f>
        <v>0</v>
      </c>
      <c r="E8" s="7">
        <f t="shared" ref="E8:E9" si="0">+B8/C8</f>
        <v>1</v>
      </c>
      <c r="I8" s="3"/>
    </row>
    <row r="9" spans="1:11" x14ac:dyDescent="0.3">
      <c r="A9" s="5" t="s">
        <v>12</v>
      </c>
      <c r="B9" s="8">
        <v>766667</v>
      </c>
      <c r="C9" s="8">
        <v>766667</v>
      </c>
      <c r="D9" s="8">
        <f>+B9-C9</f>
        <v>0</v>
      </c>
      <c r="E9" s="7">
        <f t="shared" si="0"/>
        <v>1</v>
      </c>
      <c r="I9" s="3"/>
    </row>
    <row r="11" spans="1:11" x14ac:dyDescent="0.3">
      <c r="A11" s="9" t="s">
        <v>7</v>
      </c>
      <c r="B11" s="10">
        <f>SUM(B5:B10)</f>
        <v>2830093</v>
      </c>
      <c r="C11" s="10">
        <f t="shared" ref="C11:D11" si="1">SUM(C5:C10)</f>
        <v>4463628</v>
      </c>
      <c r="D11" s="10">
        <f t="shared" si="1"/>
        <v>-1633535</v>
      </c>
      <c r="E11" s="11">
        <f>+B11/C11</f>
        <v>0.63403424299695221</v>
      </c>
      <c r="G11" s="3"/>
      <c r="I11" s="3"/>
      <c r="K11" s="3"/>
    </row>
    <row r="13" spans="1:11" x14ac:dyDescent="0.3">
      <c r="A13" s="5" t="s">
        <v>10</v>
      </c>
      <c r="B13" s="8">
        <f>1622915-1204605</f>
        <v>418310</v>
      </c>
      <c r="C13" s="8">
        <v>2473128</v>
      </c>
      <c r="D13" s="8">
        <f>+C13-B13</f>
        <v>2054818</v>
      </c>
      <c r="E13" s="7">
        <f t="shared" ref="E13:E14" si="2">+B13/C13</f>
        <v>0.16914207432854264</v>
      </c>
    </row>
    <row r="14" spans="1:11" x14ac:dyDescent="0.3">
      <c r="A14" s="5" t="s">
        <v>96</v>
      </c>
      <c r="B14" s="8">
        <v>1204605</v>
      </c>
      <c r="C14" s="8">
        <v>1204000</v>
      </c>
      <c r="D14" s="8">
        <f>+C14-B14</f>
        <v>-605</v>
      </c>
      <c r="E14" s="7">
        <f t="shared" si="2"/>
        <v>1.0005024916943521</v>
      </c>
    </row>
    <row r="15" spans="1:11" x14ac:dyDescent="0.3">
      <c r="A15" s="5" t="s">
        <v>8</v>
      </c>
      <c r="B15" s="8"/>
      <c r="C15" s="8">
        <f>196500+590000</f>
        <v>786500</v>
      </c>
      <c r="D15" s="8">
        <f>+C15-B15</f>
        <v>786500</v>
      </c>
      <c r="E15" s="7">
        <f>+B15/C15</f>
        <v>0</v>
      </c>
      <c r="H15" s="3"/>
    </row>
    <row r="16" spans="1:11" x14ac:dyDescent="0.3">
      <c r="B16" s="3"/>
      <c r="C16" s="3"/>
      <c r="D16" s="3"/>
      <c r="I16" s="3"/>
      <c r="J16" s="3"/>
    </row>
    <row r="17" spans="1:12" s="1" customFormat="1" x14ac:dyDescent="0.3">
      <c r="A17" s="9" t="s">
        <v>7</v>
      </c>
      <c r="B17" s="10">
        <f>SUM(B13:B16)</f>
        <v>1622915</v>
      </c>
      <c r="C17" s="10">
        <f>SUM(C13:C16)</f>
        <v>4463628</v>
      </c>
      <c r="D17" s="10">
        <f>+C17-B17</f>
        <v>2840713</v>
      </c>
      <c r="E17" s="11">
        <f>+B17/C17</f>
        <v>0.36358652647577261</v>
      </c>
      <c r="I17" s="4"/>
      <c r="J17" s="4"/>
    </row>
    <row r="18" spans="1:12" x14ac:dyDescent="0.3">
      <c r="J18" s="3"/>
    </row>
    <row r="19" spans="1:12" s="1" customFormat="1" x14ac:dyDescent="0.3">
      <c r="A19" s="1" t="s">
        <v>9</v>
      </c>
      <c r="B19" s="4">
        <f>+B11-B17</f>
        <v>1207178</v>
      </c>
      <c r="C19" s="4">
        <f>+C11-C17</f>
        <v>0</v>
      </c>
    </row>
    <row r="20" spans="1:12" s="1" customFormat="1" x14ac:dyDescent="0.3">
      <c r="B20" s="4"/>
      <c r="C20" s="4"/>
      <c r="D20" s="4"/>
    </row>
    <row r="21" spans="1:12" x14ac:dyDescent="0.3">
      <c r="A21" s="17">
        <v>45504</v>
      </c>
      <c r="B21" s="1" t="s">
        <v>11</v>
      </c>
      <c r="C21" s="1" t="s">
        <v>16</v>
      </c>
      <c r="L21" s="18"/>
    </row>
    <row r="22" spans="1:12" x14ac:dyDescent="0.3">
      <c r="A22" s="20" t="s">
        <v>95</v>
      </c>
      <c r="B22" s="12">
        <v>42792</v>
      </c>
      <c r="C22" s="6">
        <v>42792</v>
      </c>
    </row>
    <row r="23" spans="1:12" x14ac:dyDescent="0.3">
      <c r="A23" s="20" t="s">
        <v>14</v>
      </c>
      <c r="B23" s="12">
        <v>326711</v>
      </c>
      <c r="C23" s="6">
        <v>326711</v>
      </c>
    </row>
    <row r="24" spans="1:12" x14ac:dyDescent="0.3">
      <c r="A24" s="20" t="s">
        <v>98</v>
      </c>
      <c r="B24" s="6">
        <v>2615806</v>
      </c>
      <c r="C24" s="12">
        <v>2609955</v>
      </c>
      <c r="E24" s="3"/>
    </row>
    <row r="25" spans="1:12" x14ac:dyDescent="0.3">
      <c r="A25" s="9" t="s">
        <v>7</v>
      </c>
      <c r="B25" s="10">
        <f>SUM(B22:B24)</f>
        <v>2985309</v>
      </c>
      <c r="C25" s="10">
        <f>SUM(C22:C24)</f>
        <v>2979458</v>
      </c>
    </row>
    <row r="26" spans="1:12" x14ac:dyDescent="0.3">
      <c r="B26" s="3"/>
      <c r="C26" s="3"/>
    </row>
    <row r="27" spans="1:12" x14ac:dyDescent="0.3">
      <c r="A27" s="19" t="s">
        <v>100</v>
      </c>
    </row>
    <row r="28" spans="1:12" x14ac:dyDescent="0.3">
      <c r="A28" s="21" t="s">
        <v>102</v>
      </c>
    </row>
    <row r="29" spans="1:12" x14ac:dyDescent="0.3">
      <c r="A29" t="s">
        <v>101</v>
      </c>
    </row>
    <row r="30" spans="1:12" x14ac:dyDescent="0.3">
      <c r="A30" s="21" t="s">
        <v>105</v>
      </c>
    </row>
    <row r="31" spans="1:12" x14ac:dyDescent="0.3">
      <c r="A31" s="21" t="s">
        <v>103</v>
      </c>
    </row>
    <row r="32" spans="1:12" x14ac:dyDescent="0.3">
      <c r="A32" s="21" t="s">
        <v>104</v>
      </c>
    </row>
    <row r="33" spans="1:1" x14ac:dyDescent="0.3">
      <c r="A33" s="21" t="s">
        <v>106</v>
      </c>
    </row>
    <row r="34" spans="1:1" x14ac:dyDescent="0.3">
      <c r="A34" s="21" t="s">
        <v>107</v>
      </c>
    </row>
  </sheetData>
  <phoneticPr fontId="4" type="noConversion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A2217-1C81-4563-8BA5-131F18E43EB4}">
  <dimension ref="A1:B71"/>
  <sheetViews>
    <sheetView topLeftCell="A55" workbookViewId="0">
      <selection activeCell="B69" sqref="B69"/>
    </sheetView>
  </sheetViews>
  <sheetFormatPr defaultRowHeight="14.4" x14ac:dyDescent="0.3"/>
  <cols>
    <col min="1" max="1" width="32.109375" style="13" bestFit="1" customWidth="1"/>
    <col min="2" max="2" width="16.88671875" style="13" customWidth="1"/>
  </cols>
  <sheetData>
    <row r="1" spans="1:2" ht="43.2" x14ac:dyDescent="0.3">
      <c r="A1" s="14"/>
      <c r="B1" s="15" t="s">
        <v>94</v>
      </c>
    </row>
    <row r="3" spans="1:2" x14ac:dyDescent="0.3">
      <c r="A3" s="16" t="s">
        <v>27</v>
      </c>
    </row>
    <row r="4" spans="1:2" x14ac:dyDescent="0.3">
      <c r="A4" s="16" t="s">
        <v>28</v>
      </c>
    </row>
    <row r="5" spans="1:2" x14ac:dyDescent="0.3">
      <c r="A5" s="13" t="s">
        <v>29</v>
      </c>
    </row>
    <row r="6" spans="1:2" x14ac:dyDescent="0.3">
      <c r="A6" s="13" t="s">
        <v>30</v>
      </c>
      <c r="B6" s="13">
        <v>436.25</v>
      </c>
    </row>
    <row r="7" spans="1:2" x14ac:dyDescent="0.3">
      <c r="A7" s="13" t="s">
        <v>31</v>
      </c>
      <c r="B7" s="13">
        <v>0</v>
      </c>
    </row>
    <row r="8" spans="1:2" x14ac:dyDescent="0.3">
      <c r="A8" s="13" t="s">
        <v>32</v>
      </c>
      <c r="B8" s="13">
        <v>44</v>
      </c>
    </row>
    <row r="9" spans="1:2" x14ac:dyDescent="0.3">
      <c r="A9" s="13" t="s">
        <v>33</v>
      </c>
    </row>
    <row r="10" spans="1:2" x14ac:dyDescent="0.3">
      <c r="A10" s="13" t="s">
        <v>34</v>
      </c>
      <c r="B10" s="13">
        <v>300</v>
      </c>
    </row>
    <row r="11" spans="1:2" x14ac:dyDescent="0.3">
      <c r="A11" s="13" t="s">
        <v>35</v>
      </c>
      <c r="B11" s="13">
        <v>407</v>
      </c>
    </row>
    <row r="12" spans="1:2" x14ac:dyDescent="0.3">
      <c r="A12" s="13" t="s">
        <v>36</v>
      </c>
    </row>
    <row r="13" spans="1:2" x14ac:dyDescent="0.3">
      <c r="A13" s="13" t="s">
        <v>37</v>
      </c>
    </row>
    <row r="14" spans="1:2" x14ac:dyDescent="0.3">
      <c r="A14" s="13" t="s">
        <v>38</v>
      </c>
      <c r="B14" s="13">
        <v>3107</v>
      </c>
    </row>
    <row r="15" spans="1:2" x14ac:dyDescent="0.3">
      <c r="A15" s="13" t="s">
        <v>39</v>
      </c>
    </row>
    <row r="16" spans="1:2" x14ac:dyDescent="0.3">
      <c r="A16" s="13" t="s">
        <v>40</v>
      </c>
    </row>
    <row r="17" spans="1:2" x14ac:dyDescent="0.3">
      <c r="A17" s="13" t="s">
        <v>41</v>
      </c>
    </row>
    <row r="18" spans="1:2" x14ac:dyDescent="0.3">
      <c r="A18" s="16" t="s">
        <v>42</v>
      </c>
      <c r="B18" s="16">
        <f>SUM(B5:B17)</f>
        <v>4294.25</v>
      </c>
    </row>
    <row r="20" spans="1:2" x14ac:dyDescent="0.3">
      <c r="A20" s="16" t="s">
        <v>43</v>
      </c>
    </row>
    <row r="21" spans="1:2" x14ac:dyDescent="0.3">
      <c r="A21" s="13" t="s">
        <v>44</v>
      </c>
    </row>
    <row r="22" spans="1:2" x14ac:dyDescent="0.3">
      <c r="A22" s="13" t="s">
        <v>45</v>
      </c>
    </row>
    <row r="23" spans="1:2" x14ac:dyDescent="0.3">
      <c r="A23" s="13" t="s">
        <v>46</v>
      </c>
      <c r="B23" s="13">
        <v>5667.42</v>
      </c>
    </row>
    <row r="24" spans="1:2" x14ac:dyDescent="0.3">
      <c r="A24" s="16" t="s">
        <v>47</v>
      </c>
      <c r="B24" s="16">
        <v>5667</v>
      </c>
    </row>
    <row r="25" spans="1:2" x14ac:dyDescent="0.3">
      <c r="A25" s="13" t="s">
        <v>48</v>
      </c>
    </row>
    <row r="26" spans="1:2" x14ac:dyDescent="0.3">
      <c r="A26" s="13" t="s">
        <v>49</v>
      </c>
    </row>
    <row r="27" spans="1:2" x14ac:dyDescent="0.3">
      <c r="A27" s="13" t="s">
        <v>50</v>
      </c>
      <c r="B27" s="13">
        <v>115</v>
      </c>
    </row>
    <row r="28" spans="1:2" x14ac:dyDescent="0.3">
      <c r="A28" s="16" t="s">
        <v>51</v>
      </c>
      <c r="B28" s="16">
        <v>115</v>
      </c>
    </row>
    <row r="29" spans="1:2" x14ac:dyDescent="0.3">
      <c r="A29" s="13" t="s">
        <v>52</v>
      </c>
    </row>
    <row r="30" spans="1:2" x14ac:dyDescent="0.3">
      <c r="A30" s="13" t="s">
        <v>53</v>
      </c>
      <c r="B30" s="13">
        <v>23</v>
      </c>
    </row>
    <row r="31" spans="1:2" x14ac:dyDescent="0.3">
      <c r="A31" s="13" t="s">
        <v>54</v>
      </c>
    </row>
    <row r="32" spans="1:2" x14ac:dyDescent="0.3">
      <c r="A32" s="13" t="s">
        <v>55</v>
      </c>
    </row>
    <row r="33" spans="1:2" x14ac:dyDescent="0.3">
      <c r="A33" s="13" t="s">
        <v>56</v>
      </c>
      <c r="B33" s="13">
        <v>782</v>
      </c>
    </row>
    <row r="34" spans="1:2" x14ac:dyDescent="0.3">
      <c r="A34" s="16" t="s">
        <v>57</v>
      </c>
      <c r="B34" s="16">
        <f>SUM(B33)</f>
        <v>782</v>
      </c>
    </row>
    <row r="35" spans="1:2" x14ac:dyDescent="0.3">
      <c r="A35" s="13" t="s">
        <v>58</v>
      </c>
      <c r="B35" s="13">
        <v>500</v>
      </c>
    </row>
    <row r="36" spans="1:2" x14ac:dyDescent="0.3">
      <c r="A36" s="13" t="s">
        <v>59</v>
      </c>
      <c r="B36" s="13">
        <v>260</v>
      </c>
    </row>
    <row r="37" spans="1:2" x14ac:dyDescent="0.3">
      <c r="A37" s="13" t="s">
        <v>60</v>
      </c>
    </row>
    <row r="38" spans="1:2" x14ac:dyDescent="0.3">
      <c r="A38" s="13" t="s">
        <v>61</v>
      </c>
      <c r="B38" s="13">
        <v>43</v>
      </c>
    </row>
    <row r="39" spans="1:2" x14ac:dyDescent="0.3">
      <c r="A39" s="13" t="s">
        <v>62</v>
      </c>
      <c r="B39" s="13">
        <v>20</v>
      </c>
    </row>
    <row r="40" spans="1:2" x14ac:dyDescent="0.3">
      <c r="A40" s="13" t="s">
        <v>63</v>
      </c>
      <c r="B40" s="13">
        <v>198</v>
      </c>
    </row>
    <row r="41" spans="1:2" x14ac:dyDescent="0.3">
      <c r="A41" s="13" t="s">
        <v>64</v>
      </c>
    </row>
    <row r="42" spans="1:2" x14ac:dyDescent="0.3">
      <c r="A42" s="16" t="s">
        <v>65</v>
      </c>
      <c r="B42" s="16">
        <f>SUM(B38:B41)</f>
        <v>261</v>
      </c>
    </row>
    <row r="43" spans="1:2" x14ac:dyDescent="0.3">
      <c r="A43" s="13" t="s">
        <v>66</v>
      </c>
    </row>
    <row r="44" spans="1:2" x14ac:dyDescent="0.3">
      <c r="A44" s="13" t="s">
        <v>67</v>
      </c>
      <c r="B44" s="13">
        <v>2970</v>
      </c>
    </row>
    <row r="45" spans="1:2" x14ac:dyDescent="0.3">
      <c r="A45" s="13" t="s">
        <v>68</v>
      </c>
      <c r="B45" s="13">
        <v>1582</v>
      </c>
    </row>
    <row r="46" spans="1:2" x14ac:dyDescent="0.3">
      <c r="A46" s="13" t="s">
        <v>69</v>
      </c>
    </row>
    <row r="47" spans="1:2" x14ac:dyDescent="0.3">
      <c r="A47" s="13" t="s">
        <v>70</v>
      </c>
      <c r="B47" s="13">
        <v>1089</v>
      </c>
    </row>
    <row r="48" spans="1:2" x14ac:dyDescent="0.3">
      <c r="A48" s="13" t="s">
        <v>71</v>
      </c>
    </row>
    <row r="49" spans="1:2" x14ac:dyDescent="0.3">
      <c r="A49" s="13" t="s">
        <v>72</v>
      </c>
      <c r="B49" s="13">
        <v>137</v>
      </c>
    </row>
    <row r="50" spans="1:2" x14ac:dyDescent="0.3">
      <c r="A50" s="13" t="s">
        <v>73</v>
      </c>
    </row>
    <row r="51" spans="1:2" x14ac:dyDescent="0.3">
      <c r="A51" s="13" t="s">
        <v>74</v>
      </c>
    </row>
    <row r="52" spans="1:2" x14ac:dyDescent="0.3">
      <c r="A52" s="13" t="s">
        <v>75</v>
      </c>
      <c r="B52" s="13">
        <v>105</v>
      </c>
    </row>
    <row r="53" spans="1:2" x14ac:dyDescent="0.3">
      <c r="A53" s="13" t="s">
        <v>76</v>
      </c>
    </row>
    <row r="54" spans="1:2" x14ac:dyDescent="0.3">
      <c r="A54" s="13" t="s">
        <v>77</v>
      </c>
    </row>
    <row r="55" spans="1:2" x14ac:dyDescent="0.3">
      <c r="A55" s="13" t="s">
        <v>78</v>
      </c>
      <c r="B55" s="13">
        <v>275</v>
      </c>
    </row>
    <row r="56" spans="1:2" x14ac:dyDescent="0.3">
      <c r="A56" s="13" t="s">
        <v>79</v>
      </c>
      <c r="B56" s="13">
        <v>92</v>
      </c>
    </row>
    <row r="57" spans="1:2" x14ac:dyDescent="0.3">
      <c r="A57" s="13" t="s">
        <v>80</v>
      </c>
    </row>
    <row r="58" spans="1:2" x14ac:dyDescent="0.3">
      <c r="A58" s="13" t="s">
        <v>81</v>
      </c>
    </row>
    <row r="59" spans="1:2" x14ac:dyDescent="0.3">
      <c r="A59" s="13" t="s">
        <v>82</v>
      </c>
    </row>
    <row r="60" spans="1:2" x14ac:dyDescent="0.3">
      <c r="A60" s="13" t="s">
        <v>83</v>
      </c>
    </row>
    <row r="61" spans="1:2" x14ac:dyDescent="0.3">
      <c r="A61" s="13" t="s">
        <v>84</v>
      </c>
    </row>
    <row r="62" spans="1:2" x14ac:dyDescent="0.3">
      <c r="A62" s="13" t="s">
        <v>85</v>
      </c>
    </row>
    <row r="63" spans="1:2" x14ac:dyDescent="0.3">
      <c r="A63" s="13" t="s">
        <v>86</v>
      </c>
    </row>
    <row r="64" spans="1:2" x14ac:dyDescent="0.3">
      <c r="A64" s="13" t="s">
        <v>87</v>
      </c>
      <c r="B64" s="13">
        <v>1798</v>
      </c>
    </row>
    <row r="65" spans="1:2" x14ac:dyDescent="0.3">
      <c r="A65" s="13" t="s">
        <v>88</v>
      </c>
      <c r="B65" s="13">
        <v>11900</v>
      </c>
    </row>
    <row r="66" spans="1:2" x14ac:dyDescent="0.3">
      <c r="A66" s="13" t="s">
        <v>89</v>
      </c>
    </row>
    <row r="67" spans="1:2" x14ac:dyDescent="0.3">
      <c r="A67" s="13" t="s">
        <v>90</v>
      </c>
    </row>
    <row r="68" spans="1:2" x14ac:dyDescent="0.3">
      <c r="A68" s="13" t="s">
        <v>91</v>
      </c>
    </row>
    <row r="69" spans="1:2" x14ac:dyDescent="0.3">
      <c r="A69" s="16" t="s">
        <v>92</v>
      </c>
      <c r="B69" s="16">
        <f>+B65+B64+B56+B55+B52+B49+B47+B45+B44+B42+B36+B35+B34+B30+B28+B24</f>
        <v>27556</v>
      </c>
    </row>
    <row r="71" spans="1:2" x14ac:dyDescent="0.3">
      <c r="A71" s="16" t="s">
        <v>93</v>
      </c>
      <c r="B71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B2F71-E8A8-40E5-AB5F-53CD6E03FC8C}">
  <dimension ref="A1:F14"/>
  <sheetViews>
    <sheetView workbookViewId="0">
      <selection activeCell="H17" sqref="H17"/>
    </sheetView>
  </sheetViews>
  <sheetFormatPr defaultRowHeight="14.4" x14ac:dyDescent="0.3"/>
  <cols>
    <col min="1" max="1" width="25.44140625" bestFit="1" customWidth="1"/>
    <col min="3" max="3" width="12.5546875" bestFit="1" customWidth="1"/>
  </cols>
  <sheetData>
    <row r="1" spans="1:6" x14ac:dyDescent="0.3">
      <c r="A1" s="1" t="s">
        <v>25</v>
      </c>
    </row>
    <row r="2" spans="1:6" x14ac:dyDescent="0.3">
      <c r="A2" s="5" t="s">
        <v>17</v>
      </c>
      <c r="B2" s="5"/>
      <c r="C2" s="6">
        <v>1744578</v>
      </c>
      <c r="D2" s="5"/>
      <c r="E2" s="5"/>
    </row>
    <row r="3" spans="1:6" x14ac:dyDescent="0.3">
      <c r="A3" s="5" t="s">
        <v>18</v>
      </c>
      <c r="B3" s="5"/>
      <c r="C3" s="5">
        <v>108582</v>
      </c>
      <c r="D3" s="5"/>
      <c r="E3" s="5"/>
    </row>
    <row r="4" spans="1:6" x14ac:dyDescent="0.3">
      <c r="A4" s="5" t="s">
        <v>19</v>
      </c>
      <c r="B4" s="5"/>
      <c r="C4" s="5">
        <v>289153</v>
      </c>
      <c r="D4" s="5"/>
      <c r="E4" s="5"/>
    </row>
    <row r="5" spans="1:6" x14ac:dyDescent="0.3">
      <c r="A5" s="5" t="s">
        <v>20</v>
      </c>
      <c r="B5" s="5"/>
      <c r="C5" s="8">
        <f>+C2+C3-C4</f>
        <v>1564007</v>
      </c>
      <c r="D5" s="5"/>
      <c r="E5" s="5"/>
    </row>
    <row r="6" spans="1:6" x14ac:dyDescent="0.3">
      <c r="A6" s="5"/>
      <c r="B6" s="5"/>
      <c r="C6" s="5"/>
      <c r="D6" s="5"/>
      <c r="E6" s="5"/>
    </row>
    <row r="7" spans="1:6" x14ac:dyDescent="0.3">
      <c r="A7" s="5" t="s">
        <v>21</v>
      </c>
      <c r="B7" s="5"/>
      <c r="C7" s="6">
        <v>1477807</v>
      </c>
      <c r="D7" s="5" t="s">
        <v>15</v>
      </c>
      <c r="E7" s="5"/>
    </row>
    <row r="8" spans="1:6" x14ac:dyDescent="0.3">
      <c r="A8" s="5"/>
      <c r="B8" s="5"/>
      <c r="C8" s="6">
        <v>69143</v>
      </c>
      <c r="D8" s="5" t="s">
        <v>22</v>
      </c>
      <c r="E8" s="5"/>
    </row>
    <row r="9" spans="1:6" x14ac:dyDescent="0.3">
      <c r="A9" s="5"/>
      <c r="B9" s="5"/>
      <c r="C9" s="6">
        <v>164526</v>
      </c>
      <c r="D9" s="5" t="s">
        <v>14</v>
      </c>
      <c r="E9" s="5"/>
    </row>
    <row r="10" spans="1:6" x14ac:dyDescent="0.3">
      <c r="A10" s="5" t="s">
        <v>24</v>
      </c>
      <c r="B10" s="5"/>
      <c r="C10" s="6">
        <f>SUM(C7:C9)</f>
        <v>1711476</v>
      </c>
      <c r="D10" s="5"/>
      <c r="E10" s="5"/>
    </row>
    <row r="11" spans="1:6" x14ac:dyDescent="0.3">
      <c r="A11" s="5"/>
      <c r="B11" s="5"/>
      <c r="C11" s="5"/>
      <c r="D11" s="5"/>
      <c r="E11" s="5"/>
    </row>
    <row r="12" spans="1:6" x14ac:dyDescent="0.3">
      <c r="A12" s="5" t="s">
        <v>23</v>
      </c>
      <c r="B12" s="5"/>
      <c r="C12" s="8">
        <f>+C10-C5</f>
        <v>147469</v>
      </c>
      <c r="D12" s="5"/>
      <c r="E12" s="5"/>
    </row>
    <row r="14" spans="1:6" x14ac:dyDescent="0.3">
      <c r="C14" s="13">
        <v>141905</v>
      </c>
      <c r="D14" t="s">
        <v>26</v>
      </c>
      <c r="F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Ellen Hauptman</cp:lastModifiedBy>
  <cp:lastPrinted>2024-08-10T21:36:41Z</cp:lastPrinted>
  <dcterms:created xsi:type="dcterms:W3CDTF">2023-04-25T19:57:31Z</dcterms:created>
  <dcterms:modified xsi:type="dcterms:W3CDTF">2024-08-10T21:42:50Z</dcterms:modified>
</cp:coreProperties>
</file>