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61BBC2F4-341B-455F-ACED-FC42CFE338F8}" xr6:coauthVersionLast="47" xr6:coauthVersionMax="47" xr10:uidLastSave="{00000000-0000-0000-0000-000000000000}"/>
  <bookViews>
    <workbookView xWindow="-108" yWindow="-108" windowWidth="23256" windowHeight="12456" xr2:uid="{BABF06FB-5B8E-4CED-8209-2AFA1AEFEF98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3" i="1"/>
  <c r="B6" i="1"/>
  <c r="C28" i="1"/>
  <c r="B28" i="1"/>
  <c r="B10" i="1" l="1"/>
  <c r="D7" i="1"/>
  <c r="C12" i="1"/>
  <c r="C13" i="1"/>
  <c r="C6" i="1"/>
  <c r="E12" i="1" l="1"/>
  <c r="D20" i="1"/>
  <c r="E20" i="1"/>
  <c r="E6" i="1"/>
  <c r="E8" i="1" l="1"/>
  <c r="D8" i="1"/>
  <c r="D13" i="1" l="1"/>
  <c r="D12" i="1"/>
  <c r="E13" i="1"/>
  <c r="C15" i="1"/>
  <c r="C10" i="1"/>
  <c r="D5" i="1"/>
  <c r="E5" i="1"/>
  <c r="C18" i="1" l="1"/>
  <c r="B15" i="1"/>
  <c r="D6" i="1"/>
  <c r="D10" i="1" s="1"/>
  <c r="E10" i="1" l="1"/>
  <c r="E15" i="1"/>
  <c r="B18" i="1"/>
  <c r="D15" i="1"/>
</calcChain>
</file>

<file path=xl/sharedStrings.xml><?xml version="1.0" encoding="utf-8"?>
<sst xmlns="http://schemas.openxmlformats.org/spreadsheetml/2006/main" count="34" uniqueCount="30">
  <si>
    <t>Revenue</t>
  </si>
  <si>
    <t>YTD Actual</t>
  </si>
  <si>
    <t>Full Yr Plan</t>
  </si>
  <si>
    <t>% Used</t>
  </si>
  <si>
    <t>RE Taxes</t>
  </si>
  <si>
    <t>Variance</t>
  </si>
  <si>
    <t>Other Revenue</t>
  </si>
  <si>
    <t>Total</t>
  </si>
  <si>
    <t>Debt Service</t>
  </si>
  <si>
    <t>Net Income/Loss</t>
  </si>
  <si>
    <t>Expenses</t>
  </si>
  <si>
    <t>Bank Balance</t>
  </si>
  <si>
    <t>Emelin Revenue</t>
  </si>
  <si>
    <t>Donations</t>
  </si>
  <si>
    <t>Bank Reconciliation</t>
  </si>
  <si>
    <t>Payroll</t>
  </si>
  <si>
    <t>TAN Payment</t>
  </si>
  <si>
    <t>NOTES:</t>
  </si>
  <si>
    <t>1) Removed Appropriated Fund Transfer from Revenue Plan</t>
  </si>
  <si>
    <t>2) Removed the 3rd TAN from Revenue Plan</t>
  </si>
  <si>
    <t>Gifts &amp; Donations</t>
  </si>
  <si>
    <t>3) Added Gifts and Donations to Revenue Section</t>
  </si>
  <si>
    <t>4) Showing TAN Payment as a "below the line" item</t>
  </si>
  <si>
    <t>Bills paid in full, but monthly distribution on P&amp;L:  Building Insurance ($52,000, $50,436, $4,203), Workers Comp ($13,000, $11,195, $933)</t>
  </si>
  <si>
    <t>CLOSED</t>
  </si>
  <si>
    <t xml:space="preserve">NYS Retirement paid in full ($136,604 versus budget $157,800); the P&amp;L has a monthly budget distribution of $13,150 </t>
  </si>
  <si>
    <t>TD Daily Operations</t>
  </si>
  <si>
    <t>M&amp;T Daily Operations</t>
  </si>
  <si>
    <t>M&amp;T Payroll</t>
  </si>
  <si>
    <t>Library - Revenue &amp; Expenses - Actual Vs Plan - As of April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</si>
</sst>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2" applyFont="1" applyBorder="1"/>
    <xf numFmtId="164" fontId="1" fillId="0" borderId="1" xfId="1" applyNumberFormat="1" applyFont="1" applyBorder="1"/>
    <xf numFmtId="165" fontId="2" fillId="0" borderId="0" xfId="0" quotePrefix="1" applyNumberFormat="1" applyFont="1"/>
    <xf numFmtId="2" fontId="0" fillId="0" borderId="0" xfId="0" applyNumberFormat="1"/>
    <xf numFmtId="164" fontId="5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796-7E71-47C4-B9FB-0E007783DF91}">
  <dimension ref="A1:L37"/>
  <sheetViews>
    <sheetView tabSelected="1" workbookViewId="0">
      <selection activeCell="A2" sqref="A2"/>
    </sheetView>
  </sheetViews>
  <sheetFormatPr defaultRowHeight="14.4" x14ac:dyDescent="0.3"/>
  <cols>
    <col min="1" max="1" width="24.88671875" customWidth="1"/>
    <col min="2" max="2" width="14.33203125" customWidth="1"/>
    <col min="3" max="3" width="16.88671875" customWidth="1"/>
    <col min="4" max="4" width="14.44140625" customWidth="1"/>
    <col min="5" max="5" width="13.6640625" customWidth="1"/>
    <col min="6" max="6" width="10.5546875" bestFit="1" customWidth="1"/>
    <col min="7" max="8" width="10.44140625" bestFit="1" customWidth="1"/>
    <col min="9" max="9" width="10" bestFit="1" customWidth="1"/>
    <col min="10" max="10" width="9.109375" bestFit="1" customWidth="1"/>
    <col min="12" max="12" width="10.5546875" bestFit="1" customWidth="1"/>
  </cols>
  <sheetData>
    <row r="1" spans="1:11" x14ac:dyDescent="0.3">
      <c r="A1" s="2" t="s">
        <v>29</v>
      </c>
    </row>
    <row r="3" spans="1:11" x14ac:dyDescent="0.3">
      <c r="B3" s="2" t="s">
        <v>1</v>
      </c>
      <c r="C3" s="2" t="s">
        <v>2</v>
      </c>
      <c r="D3" s="2" t="s">
        <v>5</v>
      </c>
      <c r="E3" s="2" t="s">
        <v>3</v>
      </c>
    </row>
    <row r="4" spans="1:11" x14ac:dyDescent="0.3">
      <c r="A4" s="2" t="s">
        <v>0</v>
      </c>
    </row>
    <row r="5" spans="1:11" x14ac:dyDescent="0.3">
      <c r="A5" s="5" t="s">
        <v>4</v>
      </c>
      <c r="B5" s="6">
        <v>3412114</v>
      </c>
      <c r="C5" s="6">
        <v>3412113</v>
      </c>
      <c r="D5" s="6">
        <f>+B5-C5</f>
        <v>1</v>
      </c>
      <c r="E5" s="7">
        <f>+B5/C5</f>
        <v>1.0000002930735294</v>
      </c>
    </row>
    <row r="6" spans="1:11" x14ac:dyDescent="0.3">
      <c r="A6" s="5" t="s">
        <v>6</v>
      </c>
      <c r="B6" s="8">
        <f>3711+898+34011+7358+2026+6176+6460</f>
        <v>60640</v>
      </c>
      <c r="C6" s="6">
        <f>2500+500+1250+1750+2000+3250+5985</f>
        <v>17235</v>
      </c>
      <c r="D6" s="6">
        <f>+B6-C6</f>
        <v>43405</v>
      </c>
      <c r="E6" s="7">
        <f>+B6/C6</f>
        <v>3.5184218160719465</v>
      </c>
      <c r="I6" s="3"/>
    </row>
    <row r="7" spans="1:11" x14ac:dyDescent="0.3">
      <c r="A7" s="5" t="s">
        <v>20</v>
      </c>
      <c r="B7" s="8">
        <v>118034</v>
      </c>
      <c r="C7" s="6"/>
      <c r="D7" s="6">
        <f>+B7-C7</f>
        <v>118034</v>
      </c>
      <c r="E7" s="7"/>
      <c r="I7" s="3"/>
    </row>
    <row r="8" spans="1:11" x14ac:dyDescent="0.3">
      <c r="A8" s="5" t="s">
        <v>12</v>
      </c>
      <c r="B8" s="8">
        <v>21379</v>
      </c>
      <c r="C8" s="6">
        <v>23567</v>
      </c>
      <c r="D8" s="6">
        <f>+B8-C8</f>
        <v>-2188</v>
      </c>
      <c r="E8" s="7">
        <f>+B8/C8</f>
        <v>0.90715831459243856</v>
      </c>
      <c r="I8" s="3"/>
    </row>
    <row r="9" spans="1:11" x14ac:dyDescent="0.3">
      <c r="G9" s="3"/>
    </row>
    <row r="10" spans="1:11" x14ac:dyDescent="0.3">
      <c r="A10" s="9" t="s">
        <v>7</v>
      </c>
      <c r="B10" s="10">
        <f>SUM(B5:B9)</f>
        <v>3612167</v>
      </c>
      <c r="C10" s="10">
        <f>SUM(C5:C9)</f>
        <v>3452915</v>
      </c>
      <c r="D10" s="10">
        <f>SUM(D5:D9)</f>
        <v>159252</v>
      </c>
      <c r="E10" s="11">
        <f>+B10/C10</f>
        <v>1.0461210310708489</v>
      </c>
      <c r="G10" s="3"/>
      <c r="H10" s="3"/>
      <c r="I10" s="3"/>
      <c r="K10" s="3"/>
    </row>
    <row r="11" spans="1:11" x14ac:dyDescent="0.3">
      <c r="G11" s="3"/>
    </row>
    <row r="12" spans="1:11" x14ac:dyDescent="0.3">
      <c r="A12" s="5" t="s">
        <v>10</v>
      </c>
      <c r="B12" s="8">
        <f>2826523-B13</f>
        <v>2038023</v>
      </c>
      <c r="C12" s="8">
        <f>3458550-178500-610000</f>
        <v>2670050</v>
      </c>
      <c r="D12" s="8">
        <f>+C12-B12</f>
        <v>632027</v>
      </c>
      <c r="E12" s="7">
        <f t="shared" ref="E12" si="0">+B12/C12</f>
        <v>0.76329020055804198</v>
      </c>
      <c r="G12" s="3"/>
    </row>
    <row r="13" spans="1:11" x14ac:dyDescent="0.3">
      <c r="A13" s="5" t="s">
        <v>8</v>
      </c>
      <c r="B13" s="8">
        <f>178500+610000</f>
        <v>788500</v>
      </c>
      <c r="C13" s="8">
        <f>178500+610000</f>
        <v>788500</v>
      </c>
      <c r="D13" s="8">
        <f>+C13-B13</f>
        <v>0</v>
      </c>
      <c r="E13" s="7">
        <f>+B13/C13</f>
        <v>1</v>
      </c>
      <c r="H13" s="3"/>
    </row>
    <row r="14" spans="1:11" x14ac:dyDescent="0.3">
      <c r="B14" s="3"/>
      <c r="C14" s="3"/>
      <c r="D14" s="3"/>
      <c r="G14" s="3"/>
      <c r="I14" s="3"/>
      <c r="J14" s="3"/>
    </row>
    <row r="15" spans="1:11" s="1" customFormat="1" x14ac:dyDescent="0.3">
      <c r="A15" s="9" t="s">
        <v>7</v>
      </c>
      <c r="B15" s="10">
        <f>SUM(B12:B14)</f>
        <v>2826523</v>
      </c>
      <c r="C15" s="10">
        <f>SUM(C12:C14)</f>
        <v>3458550</v>
      </c>
      <c r="D15" s="10">
        <f>+C15-B15</f>
        <v>632027</v>
      </c>
      <c r="E15" s="11">
        <f>+B15/C15</f>
        <v>0.8172566538000029</v>
      </c>
      <c r="G15" s="4"/>
      <c r="H15" s="4"/>
      <c r="I15" s="4"/>
      <c r="J15" s="4"/>
    </row>
    <row r="16" spans="1:11" s="1" customFormat="1" x14ac:dyDescent="0.3">
      <c r="A16" s="9"/>
      <c r="B16" s="10"/>
      <c r="C16" s="10"/>
      <c r="D16" s="10"/>
      <c r="E16" s="11"/>
      <c r="G16" s="4"/>
      <c r="H16" s="4"/>
      <c r="I16" s="4"/>
      <c r="J16" s="4"/>
    </row>
    <row r="17" spans="1:12" x14ac:dyDescent="0.3">
      <c r="G17" s="3"/>
      <c r="J17" s="3"/>
    </row>
    <row r="18" spans="1:12" s="1" customFormat="1" x14ac:dyDescent="0.3">
      <c r="A18" s="1" t="s">
        <v>9</v>
      </c>
      <c r="B18" s="4">
        <f>+B10-B15</f>
        <v>785644</v>
      </c>
      <c r="C18" s="4">
        <f>+C10-C15</f>
        <v>-5635</v>
      </c>
      <c r="G18" s="4"/>
    </row>
    <row r="19" spans="1:12" s="1" customFormat="1" x14ac:dyDescent="0.3">
      <c r="B19" s="4"/>
      <c r="C19" s="4"/>
      <c r="G19" s="4"/>
    </row>
    <row r="20" spans="1:12" x14ac:dyDescent="0.3">
      <c r="A20" s="5" t="s">
        <v>16</v>
      </c>
      <c r="B20" s="8">
        <v>798282</v>
      </c>
      <c r="C20" s="8">
        <v>811500</v>
      </c>
      <c r="D20" s="15">
        <f>+C20-B20</f>
        <v>13218</v>
      </c>
      <c r="E20" s="7">
        <f>+B20/C20</f>
        <v>0.98371164510166353</v>
      </c>
      <c r="G20" s="3"/>
    </row>
    <row r="21" spans="1:12" s="1" customFormat="1" x14ac:dyDescent="0.3">
      <c r="B21" s="4"/>
      <c r="C21" s="4"/>
      <c r="D21" s="4"/>
    </row>
    <row r="22" spans="1:12" x14ac:dyDescent="0.3">
      <c r="A22" s="13">
        <v>46142</v>
      </c>
      <c r="B22" s="1" t="s">
        <v>11</v>
      </c>
      <c r="C22" s="1" t="s">
        <v>14</v>
      </c>
      <c r="L22" s="14"/>
    </row>
    <row r="23" spans="1:12" x14ac:dyDescent="0.3">
      <c r="A23" s="5" t="s">
        <v>15</v>
      </c>
      <c r="B23" s="12" t="s">
        <v>24</v>
      </c>
      <c r="C23" s="6"/>
    </row>
    <row r="24" spans="1:12" x14ac:dyDescent="0.3">
      <c r="A24" s="5" t="s">
        <v>13</v>
      </c>
      <c r="B24" s="12" t="s">
        <v>24</v>
      </c>
      <c r="C24" s="6"/>
    </row>
    <row r="25" spans="1:12" x14ac:dyDescent="0.3">
      <c r="A25" s="5" t="s">
        <v>26</v>
      </c>
      <c r="B25" s="6" t="s">
        <v>24</v>
      </c>
      <c r="C25" s="12"/>
      <c r="E25" s="3"/>
    </row>
    <row r="26" spans="1:12" x14ac:dyDescent="0.3">
      <c r="A26" s="5" t="s">
        <v>28</v>
      </c>
      <c r="B26" s="6">
        <v>632761</v>
      </c>
      <c r="C26" s="12">
        <v>633656</v>
      </c>
      <c r="E26" s="3"/>
    </row>
    <row r="27" spans="1:12" x14ac:dyDescent="0.3">
      <c r="A27" s="5" t="s">
        <v>27</v>
      </c>
      <c r="B27" s="6">
        <v>1473075</v>
      </c>
      <c r="C27" s="12">
        <v>1431156</v>
      </c>
      <c r="E27" s="3"/>
    </row>
    <row r="28" spans="1:12" x14ac:dyDescent="0.3">
      <c r="A28" s="9" t="s">
        <v>7</v>
      </c>
      <c r="B28" s="10">
        <f>SUM(B23:B27)</f>
        <v>2105836</v>
      </c>
      <c r="C28" s="10">
        <f>SUM(C23:C27)</f>
        <v>2064812</v>
      </c>
    </row>
    <row r="29" spans="1:12" x14ac:dyDescent="0.3">
      <c r="B29" s="3"/>
      <c r="C29" s="3"/>
    </row>
    <row r="30" spans="1:12" x14ac:dyDescent="0.3">
      <c r="A30" s="1" t="s">
        <v>17</v>
      </c>
    </row>
    <row r="31" spans="1:12" x14ac:dyDescent="0.3">
      <c r="A31" t="s">
        <v>18</v>
      </c>
    </row>
    <row r="32" spans="1:12" x14ac:dyDescent="0.3">
      <c r="A32" t="s">
        <v>19</v>
      </c>
    </row>
    <row r="33" spans="1:1" x14ac:dyDescent="0.3">
      <c r="A33" t="s">
        <v>21</v>
      </c>
    </row>
    <row r="34" spans="1:1" x14ac:dyDescent="0.3">
      <c r="A34" t="s">
        <v>22</v>
      </c>
    </row>
    <row r="36" spans="1:1" x14ac:dyDescent="0.3">
      <c r="A36" t="s">
        <v>23</v>
      </c>
    </row>
    <row r="37" spans="1:1" x14ac:dyDescent="0.3">
      <c r="A37" t="s">
        <v>25</v>
      </c>
    </row>
  </sheetData>
  <phoneticPr fontId="4" type="noConversion"/>
  <pageMargins left="0.7" right="0.7" top="0.5" bottom="0.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EA7D4-01FE-4F8B-A514-B03F02FDB42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Ellen Hauptman</cp:lastModifiedBy>
  <cp:lastPrinted>2024-10-05T14:56:51Z</cp:lastPrinted>
  <dcterms:created xsi:type="dcterms:W3CDTF">2023-04-25T19:57:31Z</dcterms:created>
  <dcterms:modified xsi:type="dcterms:W3CDTF">2026-05-16T20:33:17Z</dcterms:modified>
</cp:coreProperties>
</file>