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7F0B1A7D-E264-4D86-85E5-69A540FABA17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B13" i="1"/>
  <c r="C28" i="1"/>
  <c r="B28" i="1"/>
  <c r="B10" i="1" l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<sst xmlns="http://schemas.openxmlformats.org/spreadsheetml/2006/main" count="34" uniqueCount="30">
  <si>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</si>
  <si>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</si>
  <si>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</si>
  <si>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</si>
  <si>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</si>
  <si>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</si>
  <si>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</si>
  <si>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</si>
  <si>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</si>
  <si>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</si>
  <si>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</si>
  <si>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</si>
  <si>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</si>
  <si>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</si>
  <si>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</si>
  <si>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</si>
  <si>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</si>
  <si>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</si>
  <si>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</si>
  <si>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</si>
  <si>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</si>
  <si>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</si>
  <si>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</si>
  <si>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</si>
  <si>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CLOSED</t>
  </si>
  <si>
    <t xml:space="preserve">NYS Retirement paid in full ($136,604 versus budget $157,800); the P&amp;L has a monthly budget distribution of $13,150 </t>
  </si>
  <si>
    <t>TD Daily Operations</t>
  </si>
  <si>
    <t>M&amp;T Daily Operations</t>
  </si>
  <si>
    <t>M&amp;T Payroll</t>
  </si>
  <si>
    <t>Library - Revenue &amp; Expenses - Actual Vs Plan - As of May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</si>
</sst>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7"/>
  <sheetViews>
    <sheetView tabSelected="1" workbookViewId="0">
      <selection activeCell="B16" sqref="B16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3412113</v>
      </c>
      <c r="C5" s="6">
        <v>3412113</v>
      </c>
      <c r="D5" s="6">
        <f>+B5-C5</f>
        <v>0</v>
      </c>
      <c r="E5" s="7">
        <f>+B5/C5</f>
        <v>1</v>
      </c>
    </row>
    <row r="6" spans="1:11" x14ac:dyDescent="0.3">
      <c r="A6" s="5" t="s">
        <v>6</v>
      </c>
      <c r="B6" s="8">
        <f>3873+1051+39262+9148+2097+51019+6460</f>
        <v>112910</v>
      </c>
      <c r="C6" s="6">
        <f>2500+500+1250+1750+2000+3250+5985</f>
        <v>17235</v>
      </c>
      <c r="D6" s="6">
        <f>+B6-C6</f>
        <v>95675</v>
      </c>
      <c r="E6" s="7">
        <f>+B6/C6</f>
        <v>6.5512039454598199</v>
      </c>
      <c r="I6" s="3"/>
    </row>
    <row r="7" spans="1:11" x14ac:dyDescent="0.3">
      <c r="A7" s="5" t="s">
        <v>20</v>
      </c>
      <c r="B7" s="8">
        <v>132554</v>
      </c>
      <c r="C7" s="6"/>
      <c r="D7" s="6">
        <f>+B7-C7</f>
        <v>132554</v>
      </c>
      <c r="E7" s="7"/>
      <c r="I7" s="3"/>
    </row>
    <row r="8" spans="1:11" x14ac:dyDescent="0.3">
      <c r="A8" s="5" t="s">
        <v>12</v>
      </c>
      <c r="B8" s="8">
        <v>21379</v>
      </c>
      <c r="C8" s="6">
        <v>23567</v>
      </c>
      <c r="D8" s="6">
        <f>+B8-C8</f>
        <v>-2188</v>
      </c>
      <c r="E8" s="7">
        <f>+B8/C8</f>
        <v>0.90715831459243856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3678956</v>
      </c>
      <c r="C10" s="10">
        <f>SUM(C5:C9)</f>
        <v>3452915</v>
      </c>
      <c r="D10" s="10">
        <f>SUM(D5:D9)</f>
        <v>226041</v>
      </c>
      <c r="E10" s="11">
        <f>+B10/C10</f>
        <v>1.0654638182521146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3035184-B13</f>
        <v>2246684</v>
      </c>
      <c r="C12" s="8">
        <f>3458550-178500-610000</f>
        <v>2670050</v>
      </c>
      <c r="D12" s="8">
        <f>+C12-B12</f>
        <v>423366</v>
      </c>
      <c r="E12" s="7">
        <f t="shared" ref="E12" si="0">+B12/C12</f>
        <v>0.84143892436471224</v>
      </c>
      <c r="G12" s="3"/>
    </row>
    <row r="13" spans="1:11" x14ac:dyDescent="0.3">
      <c r="A13" s="5" t="s">
        <v>8</v>
      </c>
      <c r="B13" s="8">
        <f>178500+610000</f>
        <v>788500</v>
      </c>
      <c r="C13" s="8">
        <f>178500+610000</f>
        <v>788500</v>
      </c>
      <c r="D13" s="8">
        <f>+C13-B13</f>
        <v>0</v>
      </c>
      <c r="E13" s="7">
        <f>+B13/C13</f>
        <v>1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3035184</v>
      </c>
      <c r="C15" s="10">
        <f>SUM(C12:C14)</f>
        <v>3458550</v>
      </c>
      <c r="D15" s="10">
        <f>+C15-B15</f>
        <v>423366</v>
      </c>
      <c r="E15" s="11">
        <f>+B15/C15</f>
        <v>0.877588584811554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643772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>
        <v>46173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 t="s">
        <v>24</v>
      </c>
      <c r="C23" s="6"/>
    </row>
    <row r="24" spans="1:12" x14ac:dyDescent="0.3">
      <c r="A24" s="5" t="s">
        <v>13</v>
      </c>
      <c r="B24" s="12" t="s">
        <v>24</v>
      </c>
      <c r="C24" s="6"/>
    </row>
    <row r="25" spans="1:12" x14ac:dyDescent="0.3">
      <c r="A25" s="5" t="s">
        <v>26</v>
      </c>
      <c r="B25" s="6" t="s">
        <v>24</v>
      </c>
      <c r="C25" s="12"/>
      <c r="E25" s="3"/>
    </row>
    <row r="26" spans="1:12" x14ac:dyDescent="0.3">
      <c r="A26" s="5" t="s">
        <v>28</v>
      </c>
      <c r="B26" s="6">
        <v>524789</v>
      </c>
      <c r="C26" s="12">
        <v>524038</v>
      </c>
      <c r="E26" s="3"/>
    </row>
    <row r="27" spans="1:12" x14ac:dyDescent="0.3">
      <c r="A27" s="5" t="s">
        <v>27</v>
      </c>
      <c r="B27" s="6">
        <v>1397610</v>
      </c>
      <c r="C27" s="12">
        <v>1354936</v>
      </c>
      <c r="E27" s="3"/>
    </row>
    <row r="28" spans="1:12" x14ac:dyDescent="0.3">
      <c r="A28" s="9" t="s">
        <v>7</v>
      </c>
      <c r="B28" s="10">
        <f>SUM(B23:B27)</f>
        <v>1922399</v>
      </c>
      <c r="C28" s="10">
        <f>SUM(C23:C27)</f>
        <v>1878974</v>
      </c>
    </row>
    <row r="29" spans="1:12" x14ac:dyDescent="0.3">
      <c r="B29" s="3"/>
      <c r="C29" s="3"/>
    </row>
    <row r="30" spans="1:12" x14ac:dyDescent="0.3">
      <c r="A30" s="1" t="s">
        <v>17</v>
      </c>
    </row>
    <row r="31" spans="1:12" x14ac:dyDescent="0.3">
      <c r="A31" t="s">
        <v>18</v>
      </c>
    </row>
    <row r="32" spans="1:12" x14ac:dyDescent="0.3">
      <c r="A32" t="s">
        <v>19</v>
      </c>
    </row>
    <row r="33" spans="1:1" x14ac:dyDescent="0.3">
      <c r="A33" t="s">
        <v>21</v>
      </c>
    </row>
    <row r="34" spans="1:1" x14ac:dyDescent="0.3">
      <c r="A34" t="s">
        <v>22</v>
      </c>
    </row>
    <row r="36" spans="1:1" x14ac:dyDescent="0.3">
      <c r="A36" t="s">
        <v>23</v>
      </c>
    </row>
    <row r="37" spans="1:1" x14ac:dyDescent="0.3">
      <c r="A37" t="s">
        <v>25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A7D4-01FE-4F8B-A514-B03F02FDB4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2026-06-10T17:53:25Z</dcterms:modified>
</cp:coreProperties>
</file>